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83\"/>
    </mc:Choice>
  </mc:AlternateContent>
  <xr:revisionPtr revIDLastSave="0" documentId="13_ncr:1_{3A69614B-956D-4F62-B4FA-0921A09EDE52}" xr6:coauthVersionLast="47" xr6:coauthVersionMax="47" xr10:uidLastSave="{00000000-0000-0000-0000-000000000000}"/>
  <bookViews>
    <workbookView xWindow="0" yWindow="2064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525-09-01" sheetId="3" r:id="rId3"/>
    <sheet name="ОСР 525-02-01" sheetId="4" r:id="rId4"/>
    <sheet name="ОСР 525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0" i="1" l="1"/>
  <c r="C37" i="1"/>
  <c r="C36" i="1"/>
  <c r="C35" i="1"/>
  <c r="I38" i="1"/>
  <c r="I37" i="1"/>
  <c r="C38" i="1"/>
  <c r="I36" i="1"/>
  <c r="I35" i="1"/>
  <c r="I34" i="1"/>
  <c r="C30" i="1"/>
  <c r="C31" i="1" s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9" i="1" l="1"/>
  <c r="C32" i="1"/>
  <c r="E32" i="1" s="1"/>
  <c r="D66" i="2"/>
  <c r="H65" i="2"/>
  <c r="H64" i="2"/>
  <c r="C42" i="1" l="1"/>
  <c r="E42" i="1" s="1"/>
  <c r="E40" i="1"/>
  <c r="D68" i="2"/>
  <c r="H66" i="2"/>
  <c r="H68" i="2" l="1"/>
  <c r="D69" i="2"/>
  <c r="H69" i="2" l="1"/>
  <c r="D70" i="2"/>
  <c r="H70" i="2" s="1"/>
</calcChain>
</file>

<file path=xl/sharedStrings.xml><?xml version="1.0" encoding="utf-8"?>
<sst xmlns="http://schemas.openxmlformats.org/spreadsheetml/2006/main" count="178" uniqueCount="115">
  <si>
    <t>СВОДКА ЗАТРАТ</t>
  </si>
  <si>
    <t>P_0383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</si>
  <si>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</si>
  <si>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</si>
  <si>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</si>
  <si>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</si>
  <si>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</si>
  <si>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</si>
  <si>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</si>
  <si>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</si>
  <si>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</si>
  <si>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</si>
  <si>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</si>
  <si>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</si>
  <si>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</si>
  <si>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</si>
  <si>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</si>
  <si>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</si>
  <si>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</si>
  <si>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</si>
  <si>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</si>
  <si>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</si>
  <si>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</si>
  <si>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</si>
  <si>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</si>
  <si>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</si>
  <si>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</si>
  <si>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</si>
  <si>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</si>
  <si>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</si>
  <si>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</si>
  <si>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</si>
  <si>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</si>
  <si>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</si>
  <si>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</si>
  <si>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</si>
  <si>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</si>
  <si>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</si>
  <si>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</si>
  <si>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</si>
  <si>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</si>
  <si>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</si>
  <si>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</si>
  <si>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</si>
  <si>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</si>
  <si>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</si>
  <si>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</si>
  <si>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</si>
  <si>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</si>
  <si>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</si>
  <si>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</si>
  <si>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</si>
  <si>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</si>
  <si>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</si>
  <si>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</si>
  <si>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</si>
  <si>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</si>
  <si>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</si>
  <si>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</si>
  <si>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</si>
  <si>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</si>
  <si>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</si>
  <si>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</si>
  <si>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</si>
  <si>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</si>
  <si>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</si>
  <si>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</si>
  <si>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</si>
  <si>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</si>
  <si>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</si>
  <si>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</si>
  <si>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</si>
  <si>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</si>
  <si>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</si>
  <si>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525-09-01</t>
  </si>
  <si>
    <t>Наименование сметы</t>
  </si>
  <si>
    <t>Наименование локальных сметных расчетов (смет), затрат</t>
  </si>
  <si>
    <t>ЛС-525-09-01</t>
  </si>
  <si>
    <t>Итого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</si>
  <si>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</si>
  <si>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</si>
  <si>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</si>
  <si>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</si>
  <si>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</si>
  <si>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</si>
  <si>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</si>
  <si>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</si>
  <si>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</si>
  <si>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</si>
  <si>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</si>
  <si>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</si>
  <si>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</si>
  <si>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</si>
  <si>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</si>
  <si>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км</t>
  </si>
  <si>
    <t>шт</t>
  </si>
  <si>
    <t>Стойка ж/б СВ95-3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</si>
  <si>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</si>
  <si>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</si>
  <si>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</si>
  <si>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</si>
  <si>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</si>
  <si>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</si>
  <si>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</si>
  <si>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</si>
  <si>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</si>
  <si>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</si>
  <si>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</si>
  <si>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</si>
  <si>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</si>
  <si>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</si>
  <si>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</si>
  <si>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ВЛ-0,4кВ от КТП Ш 521 Шигонский район Самарская область (протяженность 0,26км)</t>
  </si>
  <si>
    <t>ФСБЦ-21.2.01.01-0038</t>
  </si>
  <si>
    <t>ФСБЦ-05.1.02.07-0066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</si>
</sst>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_-;\-* #,##0.0000_-;_-* &quot;-&quot;??_-;_-@_-"/>
  </numFmts>
  <fonts count="14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11" fillId="0" borderId="1" xfId="1" applyNumberFormat="1" applyFont="1" applyFill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5" fontId="12" fillId="0" borderId="1" xfId="1" applyNumberFormat="1" applyFont="1" applyFill="1" applyBorder="1" applyAlignment="1">
      <alignment horizontal="center" vertical="center" wrapText="1"/>
    </xf>
    <xf numFmtId="175" fontId="11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8E376DD5-8700-4F86-B823-0F331199E702}"/>
    <cellStyle name="Обычный" xfId="0" builtinId="0"/>
    <cellStyle name="Обычный 2" xfId="4" xr:uid="{B29E9200-E964-4C57-B171-B88173C3DDC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4" zoomScale="90" zoomScaleNormal="90" workbookViewId="0">
      <selection activeCell="A19" sqref="A19:C19"/>
    </sheetView>
  </sheetViews>
  <sheetFormatPr defaultColWidth="10" defaultRowHeight="14.4" x14ac:dyDescent="0.3"/>
  <cols>
    <col min="1" max="1" width="10.88671875" customWidth="1"/>
    <col min="2" max="2" width="101.44140625" customWidth="1"/>
    <col min="3" max="3" width="35" customWidth="1"/>
    <col min="4" max="4" width="15.6640625" customWidth="1"/>
    <col min="9" max="9" width="13.55468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72" t="s">
        <v>0</v>
      </c>
      <c r="B12" s="72"/>
      <c r="C12" s="72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75" t="s">
        <v>1</v>
      </c>
      <c r="B16" s="75"/>
      <c r="C16" s="75"/>
    </row>
    <row r="17" spans="1:9" ht="15.75" customHeight="1" x14ac:dyDescent="0.3">
      <c r="A17" s="74" t="s">
        <v>2</v>
      </c>
      <c r="B17" s="74"/>
      <c r="C17" s="74"/>
    </row>
    <row r="18" spans="1:9" ht="15.75" customHeight="1" x14ac:dyDescent="0.3">
      <c r="A18" s="1"/>
      <c r="B18" s="1"/>
      <c r="C18" s="1"/>
    </row>
    <row r="19" spans="1:9" ht="72" customHeight="1" x14ac:dyDescent="0.3">
      <c r="A19" s="73" t="s">
        <v>112</v>
      </c>
      <c r="B19" s="73"/>
      <c r="C19" s="73"/>
    </row>
    <row r="20" spans="1:9" ht="15.75" customHeight="1" x14ac:dyDescent="0.3">
      <c r="A20" s="74" t="s">
        <v>3</v>
      </c>
      <c r="B20" s="74"/>
      <c r="C20" s="74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97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69" t="s">
        <v>98</v>
      </c>
      <c r="B25" s="70"/>
      <c r="C25" s="71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99</v>
      </c>
      <c r="C26" s="41"/>
      <c r="D26" s="38"/>
      <c r="E26" s="38"/>
      <c r="F26" s="38"/>
      <c r="G26" s="39"/>
      <c r="H26" s="39" t="s">
        <v>100</v>
      </c>
      <c r="I26" s="39"/>
    </row>
    <row r="27" spans="1:9" ht="15.75" customHeight="1" x14ac:dyDescent="0.3">
      <c r="A27" s="42" t="s">
        <v>6</v>
      </c>
      <c r="B27" s="40" t="s">
        <v>101</v>
      </c>
      <c r="C27" s="43">
        <v>0</v>
      </c>
      <c r="D27" s="44"/>
      <c r="E27" s="44"/>
      <c r="F27" s="44"/>
      <c r="G27" s="45" t="s">
        <v>102</v>
      </c>
      <c r="H27" s="45" t="s">
        <v>103</v>
      </c>
      <c r="I27" s="45" t="s">
        <v>104</v>
      </c>
    </row>
    <row r="28" spans="1:9" ht="15.75" customHeight="1" x14ac:dyDescent="0.3">
      <c r="A28" s="42" t="s">
        <v>7</v>
      </c>
      <c r="B28" s="40" t="s">
        <v>105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106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107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108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69" t="s">
        <v>109</v>
      </c>
      <c r="B33" s="70"/>
      <c r="C33" s="71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99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101</v>
      </c>
      <c r="C35" s="63">
        <f>ССР!D70+ССР!E70</f>
        <v>835.31171341832169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105</v>
      </c>
      <c r="C36" s="63">
        <f>ССР!F70</f>
        <v>0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106</v>
      </c>
      <c r="C37" s="63">
        <f>(ССР!G66)*1.2</f>
        <v>145.76144321257357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981.07315663089526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107</v>
      </c>
      <c r="C39" s="49">
        <f>C38-ROUND(C38/1.2,5)</f>
        <v>163.51219663089523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108</v>
      </c>
      <c r="C40" s="82">
        <f>ROUND(C38*I35,5)</f>
        <v>1085.5912699999999</v>
      </c>
      <c r="D40" s="44"/>
      <c r="E40" s="55">
        <f>D40-C40</f>
        <v>-1085.5912699999999</v>
      </c>
      <c r="F40" s="56"/>
      <c r="G40" s="38"/>
      <c r="H40" s="38"/>
      <c r="I40" s="38"/>
    </row>
    <row r="41" spans="1:9" ht="15.6" x14ac:dyDescent="0.3">
      <c r="A41" s="37"/>
      <c r="B41" s="40"/>
      <c r="C41" s="68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110</v>
      </c>
      <c r="C42" s="81">
        <f>C40+C32</f>
        <v>1085.5912699999999</v>
      </c>
      <c r="D42" s="44"/>
      <c r="E42" s="55">
        <f>D42-C42</f>
        <v>-1085.5912699999999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111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C16" sqref="C16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73" t="s">
        <v>112</v>
      </c>
      <c r="B13" s="73"/>
      <c r="C13" s="73"/>
      <c r="D13" s="73"/>
      <c r="E13" s="73"/>
      <c r="F13" s="73"/>
      <c r="G13" s="73"/>
      <c r="H13" s="73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76" t="s">
        <v>4</v>
      </c>
      <c r="B18" s="76" t="s">
        <v>13</v>
      </c>
      <c r="C18" s="76" t="s">
        <v>14</v>
      </c>
      <c r="D18" s="77" t="s">
        <v>15</v>
      </c>
      <c r="E18" s="78"/>
      <c r="F18" s="78"/>
      <c r="G18" s="78"/>
      <c r="H18" s="79"/>
    </row>
    <row r="19" spans="1:8" ht="94.5" customHeight="1" x14ac:dyDescent="0.3">
      <c r="A19" s="76"/>
      <c r="B19" s="76"/>
      <c r="C19" s="76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632.06191253260999</v>
      </c>
      <c r="E25" s="20">
        <v>10.502320368515999</v>
      </c>
      <c r="F25" s="20">
        <v>0</v>
      </c>
      <c r="G25" s="20">
        <v>0</v>
      </c>
      <c r="H25" s="20">
        <v>642.56423290112002</v>
      </c>
    </row>
    <row r="26" spans="1:8" x14ac:dyDescent="0.3">
      <c r="A26" s="6"/>
      <c r="B26" s="9"/>
      <c r="C26" s="9" t="s">
        <v>26</v>
      </c>
      <c r="D26" s="20">
        <v>632.06191253260999</v>
      </c>
      <c r="E26" s="20">
        <v>10.502320368515999</v>
      </c>
      <c r="F26" s="20">
        <v>0</v>
      </c>
      <c r="G26" s="20">
        <v>0</v>
      </c>
      <c r="H26" s="20">
        <v>642.56423290112002</v>
      </c>
    </row>
    <row r="27" spans="1:8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x14ac:dyDescent="0.3">
      <c r="A42" s="6"/>
      <c r="B42" s="9"/>
      <c r="C42" s="9" t="s">
        <v>37</v>
      </c>
      <c r="D42" s="20">
        <v>632.06191253260999</v>
      </c>
      <c r="E42" s="20">
        <v>10.502320368515999</v>
      </c>
      <c r="F42" s="20">
        <v>0</v>
      </c>
      <c r="G42" s="20">
        <v>0</v>
      </c>
      <c r="H42" s="20">
        <v>642.56423290112002</v>
      </c>
    </row>
    <row r="43" spans="1:8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15.801547813315</v>
      </c>
      <c r="E44" s="20">
        <v>0.26255800921290001</v>
      </c>
      <c r="F44" s="20">
        <v>0</v>
      </c>
      <c r="G44" s="20">
        <v>0</v>
      </c>
      <c r="H44" s="20">
        <v>16.064105822527999</v>
      </c>
    </row>
    <row r="45" spans="1:8" x14ac:dyDescent="0.3">
      <c r="A45" s="6"/>
      <c r="B45" s="9"/>
      <c r="C45" s="9" t="s">
        <v>41</v>
      </c>
      <c r="D45" s="20">
        <v>15.801547813315</v>
      </c>
      <c r="E45" s="20">
        <v>0.26255800921290001</v>
      </c>
      <c r="F45" s="20">
        <v>0</v>
      </c>
      <c r="G45" s="20">
        <v>0</v>
      </c>
      <c r="H45" s="20">
        <v>16.064105822527999</v>
      </c>
    </row>
    <row r="46" spans="1:8" x14ac:dyDescent="0.3">
      <c r="A46" s="6"/>
      <c r="B46" s="9"/>
      <c r="C46" s="9" t="s">
        <v>42</v>
      </c>
      <c r="D46" s="20">
        <v>647.86346034591998</v>
      </c>
      <c r="E46" s="20">
        <v>10.764878377729</v>
      </c>
      <c r="F46" s="20">
        <v>0</v>
      </c>
      <c r="G46" s="20">
        <v>0</v>
      </c>
      <c r="H46" s="20">
        <v>658.62833872365002</v>
      </c>
    </row>
    <row r="47" spans="1:8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7.4418785736283999</v>
      </c>
      <c r="H48" s="20">
        <v>7.4418785736283999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16.909236315028</v>
      </c>
      <c r="E49" s="20">
        <v>0.28096332565873</v>
      </c>
      <c r="F49" s="20">
        <v>0</v>
      </c>
      <c r="G49" s="20">
        <v>0</v>
      </c>
      <c r="H49" s="20">
        <v>17.190199640686998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24.505414193204</v>
      </c>
      <c r="H50" s="20">
        <v>24.505414193204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4.8819379838024002</v>
      </c>
      <c r="H51" s="20">
        <v>4.8819379838024002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7.3215394860723002</v>
      </c>
      <c r="H52" s="20">
        <v>7.3215394860723002</v>
      </c>
    </row>
    <row r="53" spans="1:8" x14ac:dyDescent="0.3">
      <c r="A53" s="6"/>
      <c r="B53" s="9"/>
      <c r="C53" s="9" t="s">
        <v>65</v>
      </c>
      <c r="D53" s="20">
        <v>16.909236315028</v>
      </c>
      <c r="E53" s="20">
        <v>0.28096332565873</v>
      </c>
      <c r="F53" s="20">
        <v>0</v>
      </c>
      <c r="G53" s="20">
        <v>44.150770236707999</v>
      </c>
      <c r="H53" s="20">
        <v>61.340969877394997</v>
      </c>
    </row>
    <row r="54" spans="1:8" x14ac:dyDescent="0.3">
      <c r="A54" s="6"/>
      <c r="B54" s="9"/>
      <c r="C54" s="9" t="s">
        <v>64</v>
      </c>
      <c r="D54" s="20">
        <v>664.77269666095003</v>
      </c>
      <c r="E54" s="20">
        <v>11.045841703388</v>
      </c>
      <c r="F54" s="20">
        <v>0</v>
      </c>
      <c r="G54" s="20">
        <v>44.150770236707999</v>
      </c>
      <c r="H54" s="20">
        <v>719.96930860104999</v>
      </c>
    </row>
    <row r="55" spans="1:8" ht="31.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x14ac:dyDescent="0.3">
      <c r="A58" s="6"/>
      <c r="B58" s="9"/>
      <c r="C58" s="9" t="s">
        <v>61</v>
      </c>
      <c r="D58" s="20">
        <v>664.77269666095003</v>
      </c>
      <c r="E58" s="20">
        <v>11.045841703388</v>
      </c>
      <c r="F58" s="20">
        <v>0</v>
      </c>
      <c r="G58" s="20">
        <v>44.150770236707999</v>
      </c>
      <c r="H58" s="20">
        <v>719.96930860104999</v>
      </c>
    </row>
    <row r="59" spans="1:8" ht="157.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73.779200000000003</v>
      </c>
      <c r="H60" s="20">
        <v>73.779200000000003</v>
      </c>
    </row>
    <row r="61" spans="1:8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73.779200000000003</v>
      </c>
      <c r="H61" s="20">
        <v>73.779200000000003</v>
      </c>
    </row>
    <row r="62" spans="1:8" x14ac:dyDescent="0.3">
      <c r="A62" s="6"/>
      <c r="B62" s="9"/>
      <c r="C62" s="9" t="s">
        <v>56</v>
      </c>
      <c r="D62" s="20">
        <v>664.77269666095003</v>
      </c>
      <c r="E62" s="20">
        <v>11.045841703388</v>
      </c>
      <c r="F62" s="20">
        <v>0</v>
      </c>
      <c r="G62" s="20">
        <v>117.92997023671001</v>
      </c>
      <c r="H62" s="20">
        <v>793.74850860105005</v>
      </c>
    </row>
    <row r="63" spans="1:8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47.25" customHeight="1" x14ac:dyDescent="0.3">
      <c r="A64" s="6">
        <v>9</v>
      </c>
      <c r="B64" s="6" t="s">
        <v>54</v>
      </c>
      <c r="C64" s="7" t="s">
        <v>53</v>
      </c>
      <c r="D64" s="20">
        <f>D62 * 3%</f>
        <v>19.943180899828501</v>
      </c>
      <c r="E64" s="20">
        <f>E62 * 3%</f>
        <v>0.33137525110163996</v>
      </c>
      <c r="F64" s="20">
        <f>F62 * 3%</f>
        <v>0</v>
      </c>
      <c r="G64" s="20">
        <f>G62 * 3%</f>
        <v>3.5378991071013002</v>
      </c>
      <c r="H64" s="20">
        <f>SUM(D64:G64)</f>
        <v>23.812455258031441</v>
      </c>
    </row>
    <row r="65" spans="1:8" x14ac:dyDescent="0.3">
      <c r="A65" s="6"/>
      <c r="B65" s="9"/>
      <c r="C65" s="9" t="s">
        <v>52</v>
      </c>
      <c r="D65" s="20">
        <f>D64</f>
        <v>19.943180899828501</v>
      </c>
      <c r="E65" s="20">
        <f>E64</f>
        <v>0.33137525110163996</v>
      </c>
      <c r="F65" s="20">
        <f>F64</f>
        <v>0</v>
      </c>
      <c r="G65" s="20">
        <f>G64</f>
        <v>3.5378991071013002</v>
      </c>
      <c r="H65" s="20">
        <f>SUM(D65:G65)</f>
        <v>23.812455258031441</v>
      </c>
    </row>
    <row r="66" spans="1:8" x14ac:dyDescent="0.3">
      <c r="A66" s="6"/>
      <c r="B66" s="9"/>
      <c r="C66" s="9" t="s">
        <v>51</v>
      </c>
      <c r="D66" s="20">
        <f>D65 + D62</f>
        <v>684.71587756077849</v>
      </c>
      <c r="E66" s="20">
        <f>E65 + E62</f>
        <v>11.37721695448964</v>
      </c>
      <c r="F66" s="20">
        <f>F65 + F62</f>
        <v>0</v>
      </c>
      <c r="G66" s="20">
        <f>G65 + G62</f>
        <v>121.4678693438113</v>
      </c>
      <c r="H66" s="20">
        <f>SUM(D66:G66)</f>
        <v>817.56096385907949</v>
      </c>
    </row>
    <row r="67" spans="1:8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x14ac:dyDescent="0.3">
      <c r="A68" s="6">
        <v>10</v>
      </c>
      <c r="B68" s="6" t="s">
        <v>49</v>
      </c>
      <c r="C68" s="7" t="s">
        <v>48</v>
      </c>
      <c r="D68" s="20">
        <f>D66 * 20%</f>
        <v>136.9431755121557</v>
      </c>
      <c r="E68" s="20">
        <f>E66 * 20%</f>
        <v>2.2754433908979279</v>
      </c>
      <c r="F68" s="20">
        <f>F66 * 20%</f>
        <v>0</v>
      </c>
      <c r="G68" s="20">
        <f>G66 * 20%</f>
        <v>24.293573868762262</v>
      </c>
      <c r="H68" s="20">
        <f>SUM(D68:G68)</f>
        <v>163.51219277181588</v>
      </c>
    </row>
    <row r="69" spans="1:8" x14ac:dyDescent="0.3">
      <c r="A69" s="6"/>
      <c r="B69" s="9"/>
      <c r="C69" s="9" t="s">
        <v>47</v>
      </c>
      <c r="D69" s="20">
        <f>D68</f>
        <v>136.9431755121557</v>
      </c>
      <c r="E69" s="20">
        <f>E68</f>
        <v>2.2754433908979279</v>
      </c>
      <c r="F69" s="20">
        <f>F68</f>
        <v>0</v>
      </c>
      <c r="G69" s="20">
        <f>G68</f>
        <v>24.293573868762262</v>
      </c>
      <c r="H69" s="20">
        <f>SUM(D69:G69)</f>
        <v>163.51219277181588</v>
      </c>
    </row>
    <row r="70" spans="1:8" x14ac:dyDescent="0.3">
      <c r="A70" s="6"/>
      <c r="B70" s="9"/>
      <c r="C70" s="9" t="s">
        <v>46</v>
      </c>
      <c r="D70" s="20">
        <f>D69 + D66</f>
        <v>821.65905307293417</v>
      </c>
      <c r="E70" s="20">
        <f>E69 + E66</f>
        <v>13.652660345387568</v>
      </c>
      <c r="F70" s="20">
        <f>F69 + F66</f>
        <v>0</v>
      </c>
      <c r="G70" s="20">
        <f>G69 + G66</f>
        <v>145.76144321257357</v>
      </c>
      <c r="H70" s="20">
        <f>SUM(D70:G70)</f>
        <v>981.07315663089526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3" t="s">
        <v>112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76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45</v>
      </c>
      <c r="D13" s="19">
        <v>0</v>
      </c>
      <c r="E13" s="19">
        <v>0</v>
      </c>
      <c r="F13" s="19">
        <v>0</v>
      </c>
      <c r="G13" s="19">
        <v>7.4418785736283999</v>
      </c>
      <c r="H13" s="19">
        <v>7.4418785736283999</v>
      </c>
      <c r="J13" s="5"/>
    </row>
    <row r="14" spans="1:14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7.4418785736283999</v>
      </c>
      <c r="H14" s="19">
        <v>7.4418785736283999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3" t="s">
        <v>112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76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81</v>
      </c>
      <c r="D13" s="19">
        <v>632.06191253260999</v>
      </c>
      <c r="E13" s="19">
        <v>10.502320368515999</v>
      </c>
      <c r="F13" s="19">
        <v>0</v>
      </c>
      <c r="G13" s="19">
        <v>0</v>
      </c>
      <c r="H13" s="19">
        <v>642.56423290112002</v>
      </c>
      <c r="J13" s="5"/>
    </row>
    <row r="14" spans="1:14" x14ac:dyDescent="0.3">
      <c r="A14" s="6"/>
      <c r="B14" s="9"/>
      <c r="C14" s="9" t="s">
        <v>78</v>
      </c>
      <c r="D14" s="19">
        <v>632.06191253260999</v>
      </c>
      <c r="E14" s="19">
        <v>10.502320368515999</v>
      </c>
      <c r="F14" s="19">
        <v>0</v>
      </c>
      <c r="G14" s="19">
        <v>0</v>
      </c>
      <c r="H14" s="19">
        <v>642.56423290112002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3" t="s">
        <v>112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76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73.779200000000003</v>
      </c>
      <c r="H13" s="19">
        <v>73.779200000000003</v>
      </c>
      <c r="J13" s="5"/>
    </row>
    <row r="14" spans="1:14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73.779200000000003</v>
      </c>
      <c r="H14" s="19">
        <v>73.779200000000003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abSelected="1" workbookViewId="0"/>
  </sheetViews>
  <sheetFormatPr defaultColWidth="10"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80" t="s">
        <v>84</v>
      </c>
      <c r="B1" s="80"/>
      <c r="C1" s="80"/>
      <c r="D1" s="80"/>
      <c r="E1" s="80"/>
      <c r="F1" s="80"/>
      <c r="G1" s="80"/>
      <c r="H1" s="80"/>
    </row>
    <row r="3" spans="1:8" ht="44.25" customHeight="1" x14ac:dyDescent="0.3">
      <c r="A3" s="6" t="s">
        <v>85</v>
      </c>
      <c r="B3" s="6" t="s">
        <v>86</v>
      </c>
      <c r="C3" s="6" t="s">
        <v>87</v>
      </c>
      <c r="D3" s="6" t="s">
        <v>88</v>
      </c>
      <c r="E3" s="6" t="s">
        <v>89</v>
      </c>
      <c r="F3" s="6" t="s">
        <v>90</v>
      </c>
      <c r="G3" s="6" t="s">
        <v>91</v>
      </c>
      <c r="H3" s="6" t="s">
        <v>92</v>
      </c>
    </row>
    <row r="4" spans="1:8" ht="39" customHeight="1" x14ac:dyDescent="0.3">
      <c r="A4" s="25" t="s">
        <v>93</v>
      </c>
      <c r="B4" s="26" t="s">
        <v>94</v>
      </c>
      <c r="C4" s="27">
        <v>0.26</v>
      </c>
      <c r="D4" s="27">
        <v>900.30388838926001</v>
      </c>
      <c r="E4" s="26">
        <v>0.4</v>
      </c>
      <c r="F4" s="25" t="s">
        <v>93</v>
      </c>
      <c r="G4" s="27">
        <v>122.84466496294</v>
      </c>
      <c r="H4" s="28" t="s">
        <v>113</v>
      </c>
    </row>
    <row r="5" spans="1:8" ht="39" customHeight="1" x14ac:dyDescent="0.3">
      <c r="A5" s="25" t="s">
        <v>96</v>
      </c>
      <c r="B5" s="26" t="s">
        <v>95</v>
      </c>
      <c r="C5" s="27">
        <v>4</v>
      </c>
      <c r="D5" s="27">
        <v>81.798315329532997</v>
      </c>
      <c r="E5" s="26">
        <v>0.4</v>
      </c>
      <c r="F5" s="25" t="s">
        <v>96</v>
      </c>
      <c r="G5" s="27">
        <v>251.28442469232999</v>
      </c>
      <c r="H5" s="28" t="s">
        <v>114</v>
      </c>
    </row>
    <row r="6" spans="1:8" ht="39" hidden="1" customHeight="1" x14ac:dyDescent="0.3">
      <c r="A6" s="25" t="s">
        <v>96</v>
      </c>
      <c r="B6" s="26" t="s">
        <v>95</v>
      </c>
      <c r="C6" s="27">
        <v>0.51200000000000001</v>
      </c>
      <c r="D6" s="27">
        <v>19.871333705078001</v>
      </c>
      <c r="E6" s="26">
        <v>0.4</v>
      </c>
      <c r="F6" s="26"/>
      <c r="G6" s="27">
        <v>10.174122857</v>
      </c>
      <c r="H6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525-09-01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2025-11-14T03:48:08Z</dcterms:modified>
</cp:coreProperties>
</file>